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1460" windowHeight="6090" tabRatio="23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'Sheet1'!$A$1:$H$135</definedName>
  </definedNames>
  <calcPr fullCalcOnLoad="1"/>
</workbook>
</file>

<file path=xl/sharedStrings.xml><?xml version="1.0" encoding="utf-8"?>
<sst xmlns="http://schemas.openxmlformats.org/spreadsheetml/2006/main" count="182" uniqueCount="160">
  <si>
    <t>Sales projections:</t>
  </si>
  <si>
    <t xml:space="preserve">     a.  eMenu System . . . . . . . . . . . . . . . . . .   </t>
  </si>
  <si>
    <t xml:space="preserve">     b.  Food Ordering Online system . . . . . .   </t>
  </si>
  <si>
    <t xml:space="preserve">     c.  Menu Setup fee charged . . . . . . . . .   </t>
  </si>
  <si>
    <t xml:space="preserve">     d.  Our cost of outsourcing Menu Setup  .  </t>
  </si>
  <si>
    <t>________________________________________________________________________</t>
  </si>
  <si>
    <t>(Averages):</t>
  </si>
  <si>
    <t>Dollars/yr</t>
  </si>
  <si>
    <t xml:space="preserve"> </t>
  </si>
  <si>
    <t xml:space="preserve">Product Sales Income - </t>
  </si>
  <si>
    <r>
      <t xml:space="preserve">    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average price  x  # of websites):</t>
    </r>
  </si>
  <si>
    <r>
      <t xml:space="preserve">       a.  Higher-end Restaurants: $1000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200 =               $200,000.00 </t>
    </r>
  </si>
  <si>
    <r>
      <t xml:space="preserve">       b.  Bakeries:  $1000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200 =                                     $200,000.00</t>
    </r>
  </si>
  <si>
    <r>
      <t xml:space="preserve">       d.  Caterers:   $500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100 =                                        $50,000.00</t>
    </r>
  </si>
  <si>
    <r>
      <t xml:space="preserve">   </t>
    </r>
    <r>
      <rPr>
        <sz val="12"/>
        <color indexed="10"/>
        <rFont val="Times New Roman"/>
        <family val="1"/>
      </rPr>
      <t xml:space="preserve">Cost of </t>
    </r>
    <r>
      <rPr>
        <u val="single"/>
        <sz val="12"/>
        <color indexed="10"/>
        <rFont val="Times New Roman"/>
        <family val="1"/>
      </rPr>
      <t>Product Sales: (commissions - 15% average - added commissions - paid out in year 1)</t>
    </r>
  </si>
  <si>
    <r>
      <t xml:space="preserve">   </t>
    </r>
    <r>
      <rPr>
        <sz val="12"/>
        <color indexed="10"/>
        <rFont val="Times New Roman"/>
        <family val="1"/>
      </rPr>
      <t xml:space="preserve">Cost of </t>
    </r>
    <r>
      <rPr>
        <u val="single"/>
        <sz val="12"/>
        <color indexed="10"/>
        <rFont val="Times New Roman"/>
        <family val="1"/>
      </rPr>
      <t>Website (re)design :</t>
    </r>
  </si>
  <si>
    <r>
      <t xml:space="preserve">   </t>
    </r>
    <r>
      <rPr>
        <sz val="12"/>
        <color indexed="10"/>
        <rFont val="Times New Roman"/>
        <family val="1"/>
      </rPr>
      <t xml:space="preserve">Outside </t>
    </r>
    <r>
      <rPr>
        <b/>
        <sz val="12"/>
        <color indexed="10"/>
        <rFont val="Times New Roman"/>
        <family val="1"/>
      </rPr>
      <t xml:space="preserve">Web Design Services </t>
    </r>
    <r>
      <rPr>
        <sz val="12"/>
        <color indexed="10"/>
        <rFont val="Times New Roman"/>
        <family val="1"/>
      </rPr>
      <t>30% x  $1,100,000</t>
    </r>
    <r>
      <rPr>
        <b/>
        <sz val="12"/>
        <color indexed="10"/>
        <rFont val="Times New Roman"/>
        <family val="1"/>
      </rPr>
      <t xml:space="preserve"> =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($330,000.00)</t>
    </r>
  </si>
  <si>
    <r>
      <t>Net Profit</t>
    </r>
    <r>
      <rPr>
        <b/>
        <sz val="26"/>
        <rFont val="Times New Roman"/>
        <family val="1"/>
      </rPr>
      <t xml:space="preserve"> </t>
    </r>
    <r>
      <rPr>
        <b/>
        <sz val="12"/>
        <rFont val="Times New Roman"/>
        <family val="1"/>
      </rPr>
      <t>(Year 1 ):</t>
    </r>
    <r>
      <rPr>
        <b/>
        <sz val="26"/>
        <rFont val="Times New Roman"/>
        <family val="1"/>
      </rPr>
      <t xml:space="preserve"> </t>
    </r>
  </si>
  <si>
    <r>
      <t xml:space="preserve">Income </t>
    </r>
    <r>
      <rPr>
        <b/>
        <sz val="24"/>
        <color indexed="8"/>
        <rFont val="Times New Roman"/>
        <family val="1"/>
      </rPr>
      <t>vs</t>
    </r>
    <r>
      <rPr>
        <b/>
        <sz val="24"/>
        <color indexed="12"/>
        <rFont val="Times New Roman"/>
        <family val="1"/>
      </rPr>
      <t xml:space="preserve"> </t>
    </r>
    <r>
      <rPr>
        <b/>
        <sz val="24"/>
        <color indexed="10"/>
        <rFont val="Times New Roman"/>
        <family val="1"/>
      </rPr>
      <t>Expense</t>
    </r>
    <r>
      <rPr>
        <b/>
        <sz val="24"/>
        <color indexed="12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(using minimums)</t>
    </r>
    <r>
      <rPr>
        <b/>
        <sz val="24"/>
        <color indexed="12"/>
        <rFont val="Times New Roman"/>
        <family val="1"/>
      </rPr>
      <t xml:space="preserve"> </t>
    </r>
  </si>
  <si>
    <t>(from sheet1)</t>
  </si>
  <si>
    <t>(from Sheet 1)</t>
  </si>
  <si>
    <t xml:space="preserve">  (Min at 25%)</t>
  </si>
  <si>
    <t>Net Min Profit:</t>
  </si>
  <si>
    <r>
      <t xml:space="preserve">9.  Re-ocurring Income: </t>
    </r>
    <r>
      <rPr>
        <b/>
        <sz val="12"/>
        <color indexed="20"/>
        <rFont val="Times New Roman"/>
        <family val="1"/>
      </rPr>
      <t>(yearly, starting Year 2 - Not  included in above)</t>
    </r>
    <r>
      <rPr>
        <sz val="12"/>
        <color indexed="20"/>
        <rFont val="Times New Roman"/>
        <family val="1"/>
      </rPr>
      <t xml:space="preserve"> </t>
    </r>
  </si>
  <si>
    <t xml:space="preserve">         (50% of $850.00  eMenu system + Food Ordering): </t>
  </si>
  <si>
    <t>Units to Sell:</t>
  </si>
  <si>
    <t>Re-ocurring Fee</t>
  </si>
  <si>
    <r>
      <t xml:space="preserve">    </t>
    </r>
    <r>
      <rPr>
        <b/>
        <u val="single"/>
        <sz val="12"/>
        <color indexed="20"/>
        <rFont val="Times New Roman"/>
        <family val="1"/>
      </rPr>
      <t>Maintenance Fees:</t>
    </r>
  </si>
  <si>
    <r>
      <t xml:space="preserve">    a. 1000 Higher-end Restaurants:</t>
    </r>
  </si>
  <si>
    <r>
      <t xml:space="preserve">    b. 1000 Bakeries   (1000 units </t>
    </r>
    <r>
      <rPr>
        <b/>
        <sz val="12"/>
        <color indexed="20"/>
        <rFont val="Times New Roman"/>
        <family val="1"/>
      </rPr>
      <t>x</t>
    </r>
    <r>
      <rPr>
        <sz val="12"/>
        <color indexed="20"/>
        <rFont val="Times New Roman"/>
        <family val="1"/>
      </rPr>
      <t xml:space="preserve"> $450.00 renewal fee)</t>
    </r>
  </si>
  <si>
    <t xml:space="preserve">    c.  2500 Pizza Restaurants (2500 units x $450.00 renewal fee)</t>
  </si>
  <si>
    <t xml:space="preserve">    d.  500 Caterers (500 units x $450.00 renewal fee)</t>
  </si>
  <si>
    <t xml:space="preserve">    e.  200 Gift Basket Shops: (200 units x $450.00 renewal fee)</t>
  </si>
  <si>
    <t xml:space="preserve">    f.   500 Chicken Wing Restaurants: (500 units x $450.00 renewal fee)</t>
  </si>
  <si>
    <r>
      <t xml:space="preserve">    g.  re-Sale of Hosting Packages (</t>
    </r>
    <r>
      <rPr>
        <b/>
        <sz val="16"/>
        <color indexed="20"/>
        <rFont val="Times New Roman"/>
        <family val="1"/>
      </rPr>
      <t>D</t>
    </r>
    <r>
      <rPr>
        <sz val="12"/>
        <color indexed="20"/>
        <rFont val="Times New Roman"/>
        <family val="1"/>
      </rPr>
      <t xml:space="preserve">, above  =   </t>
    </r>
    <r>
      <rPr>
        <b/>
        <sz val="12"/>
        <color indexed="20"/>
        <rFont val="Times New Roman"/>
        <family val="1"/>
      </rPr>
      <t>$70,000.00)</t>
    </r>
  </si>
  <si>
    <r>
      <t>10.</t>
    </r>
    <r>
      <rPr>
        <b/>
        <sz val="14"/>
        <color indexed="20"/>
        <rFont val="Times New Roman"/>
        <family val="1"/>
      </rPr>
      <t xml:space="preserve">    </t>
    </r>
    <r>
      <rPr>
        <b/>
        <u val="single"/>
        <sz val="14"/>
        <color indexed="20"/>
        <rFont val="Times New Roman"/>
        <family val="1"/>
      </rPr>
      <t>2% - 3% of online Sales</t>
    </r>
    <r>
      <rPr>
        <b/>
        <sz val="12"/>
        <color indexed="20"/>
        <rFont val="Times New Roman"/>
        <family val="1"/>
      </rPr>
      <t xml:space="preserve"> (charged per location - Re-ocurring)</t>
    </r>
  </si>
  <si>
    <t xml:space="preserve">     2.5% ave. x  $750.00/month = $18.75/month</t>
  </si>
  <si>
    <r>
      <t xml:space="preserve">                $18.75 </t>
    </r>
    <r>
      <rPr>
        <b/>
        <sz val="12"/>
        <color indexed="20"/>
        <rFont val="Times New Roman"/>
        <family val="1"/>
      </rPr>
      <t>X</t>
    </r>
    <r>
      <rPr>
        <sz val="12"/>
        <color indexed="20"/>
        <rFont val="Times New Roman"/>
        <family val="1"/>
      </rPr>
      <t xml:space="preserve"> 12 months </t>
    </r>
    <r>
      <rPr>
        <b/>
        <sz val="12"/>
        <color indexed="20"/>
        <rFont val="Times New Roman"/>
        <family val="1"/>
      </rPr>
      <t>X</t>
    </r>
    <r>
      <rPr>
        <sz val="12"/>
        <color indexed="20"/>
        <rFont val="Times New Roman"/>
        <family val="1"/>
      </rPr>
      <t xml:space="preserve"> 5200 locations =       </t>
    </r>
    <r>
      <rPr>
        <b/>
        <sz val="12"/>
        <color indexed="20"/>
        <rFont val="Times New Roman"/>
        <family val="1"/>
      </rPr>
      <t>$1,170,000.00</t>
    </r>
  </si>
  <si>
    <r>
      <t xml:space="preserve">  Grandtotal : (Re-ocurring Income - yearly)</t>
    </r>
    <r>
      <rPr>
        <sz val="12"/>
        <color indexed="20"/>
        <rFont val="Times New Roman"/>
        <family val="1"/>
      </rPr>
      <t xml:space="preserve">          </t>
    </r>
    <r>
      <rPr>
        <b/>
        <sz val="12"/>
        <color indexed="20"/>
        <rFont val="Times New Roman"/>
        <family val="1"/>
      </rPr>
      <t>$2,950,000.00</t>
    </r>
  </si>
  <si>
    <t xml:space="preserve">     1.5% ave. x  $500.00/month = $7.50/month</t>
  </si>
  <si>
    <r>
      <t xml:space="preserve">                    $7.50 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12 months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1000 locations     =                </t>
    </r>
    <r>
      <rPr>
        <b/>
        <sz val="12"/>
        <rFont val="Times New Roman"/>
        <family val="1"/>
      </rPr>
      <t>$90,000.00</t>
    </r>
  </si>
  <si>
    <t xml:space="preserve">C-Store ** Gross Income:     (1000 units x $500/C-store)      $500,000.00    </t>
  </si>
  <si>
    <r>
      <t xml:space="preserve">                                                                                    </t>
    </r>
    <r>
      <rPr>
        <b/>
        <sz val="12"/>
        <color indexed="10"/>
        <rFont val="Times New Roman"/>
        <family val="1"/>
      </rPr>
      <t>Sales*</t>
    </r>
    <r>
      <rPr>
        <b/>
        <sz val="12"/>
        <rFont val="Times New Roman"/>
        <family val="1"/>
      </rPr>
      <t xml:space="preserve">      -</t>
    </r>
    <r>
      <rPr>
        <b/>
        <sz val="12"/>
        <color indexed="10"/>
        <rFont val="Times New Roman"/>
        <family val="1"/>
      </rPr>
      <t>($75,000.00)</t>
    </r>
  </si>
  <si>
    <r>
      <t xml:space="preserve">                                                                            Web Design*  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10"/>
        <rFont val="Times New Roman"/>
        <family val="1"/>
      </rPr>
      <t>($33,000.00)</t>
    </r>
  </si>
  <si>
    <r>
      <t>Total Net Profit</t>
    </r>
    <r>
      <rPr>
        <b/>
        <sz val="26"/>
        <rFont val="Times New Roman"/>
        <family val="1"/>
      </rPr>
      <t xml:space="preserve"> </t>
    </r>
    <r>
      <rPr>
        <b/>
        <sz val="12"/>
        <rFont val="Times New Roman"/>
        <family val="1"/>
      </rPr>
      <t>(Year 1 ):</t>
    </r>
    <r>
      <rPr>
        <b/>
        <sz val="26"/>
        <rFont val="Times New Roman"/>
        <family val="1"/>
      </rPr>
      <t xml:space="preserve">               </t>
    </r>
    <r>
      <rPr>
        <b/>
        <sz val="12"/>
        <color indexed="8"/>
        <rFont val="Times New Roman"/>
        <family val="1"/>
      </rPr>
      <t>__________________</t>
    </r>
  </si>
  <si>
    <t xml:space="preserve">              </t>
  </si>
  <si>
    <t xml:space="preserve">(not incl.  Administrative Costs, incl. C-stores:                 </t>
  </si>
  <si>
    <t xml:space="preserve">   </t>
  </si>
  <si>
    <t>* The website value &amp; cost of sales is estimated to about 25% less than</t>
  </si>
  <si>
    <t>other food business operations. The FooNow system price is discounted accordingly.</t>
  </si>
  <si>
    <r>
      <t>Income (</t>
    </r>
    <r>
      <rPr>
        <b/>
        <sz val="10"/>
        <rFont val="Arial"/>
        <family val="2"/>
      </rPr>
      <t xml:space="preserve">Max &amp; </t>
    </r>
    <r>
      <rPr>
        <b/>
        <sz val="10"/>
        <color indexed="12"/>
        <rFont val="Arial"/>
        <family val="2"/>
      </rPr>
      <t>MIN)</t>
    </r>
  </si>
  <si>
    <t>Min (25%)</t>
  </si>
  <si>
    <r>
      <t xml:space="preserve">       </t>
    </r>
    <r>
      <rPr>
        <sz val="12"/>
        <color indexed="20"/>
        <rFont val="Times New Roman"/>
        <family val="1"/>
      </rPr>
      <t xml:space="preserve">(Incl. </t>
    </r>
    <r>
      <rPr>
        <b/>
        <sz val="12"/>
        <color indexed="20"/>
        <rFont val="Times New Roman"/>
        <family val="1"/>
      </rPr>
      <t xml:space="preserve">D </t>
    </r>
    <r>
      <rPr>
        <sz val="12"/>
        <color indexed="20"/>
        <rFont val="Times New Roman"/>
        <family val="1"/>
      </rPr>
      <t>above)</t>
    </r>
    <r>
      <rPr>
        <b/>
        <sz val="12"/>
        <color indexed="20"/>
        <rFont val="Times New Roman"/>
        <family val="1"/>
      </rPr>
      <t xml:space="preserve">                                                     $1,780,000.00                         </t>
    </r>
  </si>
  <si>
    <r>
      <t xml:space="preserve">  MAX:  </t>
    </r>
    <r>
      <rPr>
        <b/>
        <sz val="16"/>
        <rFont val="Arial"/>
        <family val="2"/>
      </rPr>
      <t>H</t>
    </r>
  </si>
  <si>
    <r>
      <t xml:space="preserve">                                       </t>
    </r>
    <r>
      <rPr>
        <b/>
        <sz val="10"/>
        <color indexed="12"/>
        <rFont val="Arial"/>
        <family val="2"/>
      </rPr>
      <t>MIN at 25%</t>
    </r>
  </si>
  <si>
    <t>____________________________________________________________________________________________________________</t>
  </si>
  <si>
    <r>
      <t xml:space="preserve">    </t>
    </r>
    <r>
      <rPr>
        <sz val="12"/>
        <color indexed="10"/>
        <rFont val="Times New Roman"/>
        <family val="1"/>
      </rPr>
      <t>__(Graphic Design, web Desdign)</t>
    </r>
    <r>
      <rPr>
        <b/>
        <sz val="12"/>
        <color indexed="10"/>
        <rFont val="Times New Roman"/>
        <family val="1"/>
      </rPr>
      <t>_______________________________________________________________________________</t>
    </r>
  </si>
  <si>
    <t>EXPENSE</t>
  </si>
  <si>
    <t>Salaries</t>
  </si>
  <si>
    <t># of People</t>
  </si>
  <si>
    <t>Total</t>
  </si>
  <si>
    <t>(Minimum needed)</t>
  </si>
  <si>
    <t>Base Salaries for sales people</t>
  </si>
  <si>
    <t>Full + commissions</t>
  </si>
  <si>
    <t>Office Manager</t>
  </si>
  <si>
    <t>Full + benefits</t>
  </si>
  <si>
    <t>Admin Assistant</t>
  </si>
  <si>
    <t>Accountant (Quarterlies)</t>
  </si>
  <si>
    <t>new</t>
  </si>
  <si>
    <t>Legal Fees</t>
  </si>
  <si>
    <t>Software Developers</t>
  </si>
  <si>
    <t>Data Entry (eMenus)</t>
  </si>
  <si>
    <t>CEO</t>
  </si>
  <si>
    <t>Secretary (corp)</t>
  </si>
  <si>
    <t>Photography Services</t>
  </si>
  <si>
    <t>Advertising</t>
  </si>
  <si>
    <r>
      <t xml:space="preserve">                                 </t>
    </r>
    <r>
      <rPr>
        <b/>
        <sz val="14"/>
        <color indexed="10"/>
        <rFont val="Arial"/>
        <family val="2"/>
      </rPr>
      <t>Subtotal:</t>
    </r>
  </si>
  <si>
    <t xml:space="preserve">  </t>
  </si>
  <si>
    <r>
      <t xml:space="preserve">             </t>
    </r>
    <r>
      <rPr>
        <b/>
        <sz val="16"/>
        <color indexed="10"/>
        <rFont val="Arial"/>
        <family val="0"/>
      </rPr>
      <t xml:space="preserve"> </t>
    </r>
    <r>
      <rPr>
        <b/>
        <sz val="16"/>
        <color indexed="10"/>
        <rFont val="Arial"/>
        <family val="2"/>
      </rPr>
      <t>i</t>
    </r>
  </si>
  <si>
    <r>
      <t xml:space="preserve">                    </t>
    </r>
    <r>
      <rPr>
        <b/>
        <sz val="16"/>
        <color indexed="14"/>
        <rFont val="Arial"/>
        <family val="2"/>
      </rPr>
      <t>i</t>
    </r>
  </si>
  <si>
    <t>Office Expense etc…</t>
  </si>
  <si>
    <t>Yearly</t>
  </si>
  <si>
    <t>(Minimum)</t>
  </si>
  <si>
    <t>Office Rent</t>
  </si>
  <si>
    <t>Computers/network gear</t>
  </si>
  <si>
    <t xml:space="preserve">Internet Network </t>
  </si>
  <si>
    <t>Printers/paper</t>
  </si>
  <si>
    <t>Meals/Entertainment</t>
  </si>
  <si>
    <t>Office (misc.)</t>
  </si>
  <si>
    <t>Business management software</t>
  </si>
  <si>
    <t>Insurances  (new)</t>
  </si>
  <si>
    <t>Taxes (new)</t>
  </si>
  <si>
    <r>
      <t xml:space="preserve">                                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Subtotal:</t>
    </r>
  </si>
  <si>
    <t xml:space="preserve">          J</t>
  </si>
  <si>
    <t xml:space="preserve"> J</t>
  </si>
  <si>
    <r>
      <t xml:space="preserve">               </t>
    </r>
    <r>
      <rPr>
        <b/>
        <sz val="11"/>
        <color indexed="10"/>
        <rFont val="Arial"/>
        <family val="2"/>
      </rPr>
      <t xml:space="preserve">   TOTALS:</t>
    </r>
  </si>
  <si>
    <r>
      <t xml:space="preserve"> </t>
    </r>
    <r>
      <rPr>
        <b/>
        <sz val="11"/>
        <color indexed="10"/>
        <rFont val="Arial"/>
        <family val="2"/>
      </rPr>
      <t>K= i+J</t>
    </r>
    <r>
      <rPr>
        <sz val="11"/>
        <color indexed="10"/>
        <rFont val="Arial"/>
        <family val="2"/>
      </rPr>
      <t xml:space="preserve">  </t>
    </r>
    <r>
      <rPr>
        <sz val="10"/>
        <color indexed="10"/>
        <rFont val="Arial"/>
        <family val="0"/>
      </rPr>
      <t xml:space="preserve"> </t>
    </r>
  </si>
  <si>
    <r>
      <t xml:space="preserve"> K= i+J</t>
    </r>
    <r>
      <rPr>
        <b/>
        <sz val="16"/>
        <color indexed="14"/>
        <rFont val="Arial"/>
        <family val="2"/>
      </rPr>
      <t xml:space="preserve">  </t>
    </r>
  </si>
  <si>
    <t xml:space="preserve">       (Minimum)</t>
  </si>
  <si>
    <t xml:space="preserve">MINIMUM TOTALS: </t>
  </si>
  <si>
    <t>(at 25%)</t>
  </si>
  <si>
    <t>(over the next 12 months - through December 31, 2019 )</t>
  </si>
  <si>
    <r>
      <t xml:space="preserve"> </t>
    </r>
    <r>
      <rPr>
        <b/>
        <sz val="16"/>
        <rFont val="Times New Roman"/>
        <family val="1"/>
      </rPr>
      <t>11.</t>
    </r>
    <r>
      <rPr>
        <b/>
        <sz val="14"/>
        <rFont val="Times New Roman"/>
        <family val="1"/>
      </rPr>
      <t xml:space="preserve">    </t>
    </r>
    <r>
      <rPr>
        <b/>
        <u val="single"/>
        <sz val="14"/>
        <rFont val="Times New Roman"/>
        <family val="1"/>
      </rPr>
      <t xml:space="preserve">1% - 2% of online </t>
    </r>
    <r>
      <rPr>
        <b/>
        <u val="single"/>
        <sz val="20"/>
        <rFont val="Times New Roman"/>
        <family val="1"/>
      </rPr>
      <t>C-Store Food Sales</t>
    </r>
    <r>
      <rPr>
        <b/>
        <sz val="20"/>
        <rFont val="Times New Roman"/>
        <family val="1"/>
      </rPr>
      <t xml:space="preserve"> </t>
    </r>
    <r>
      <rPr>
        <sz val="12"/>
        <rFont val="Times New Roman"/>
        <family val="1"/>
      </rPr>
      <t>(charged per location)</t>
    </r>
  </si>
  <si>
    <r>
      <t xml:space="preserve">                  </t>
    </r>
    <r>
      <rPr>
        <b/>
        <sz val="10"/>
        <rFont val="Arial"/>
        <family val="2"/>
      </rPr>
      <t>Quantity/yr</t>
    </r>
  </si>
  <si>
    <t>B</t>
  </si>
  <si>
    <t>(per package - avg.)</t>
  </si>
  <si>
    <t>A</t>
  </si>
  <si>
    <r>
      <t xml:space="preserve">  </t>
    </r>
    <r>
      <rPr>
        <b/>
        <sz val="14"/>
        <rFont val="Arial"/>
        <family val="2"/>
      </rPr>
      <t>D</t>
    </r>
  </si>
  <si>
    <t xml:space="preserve">           </t>
  </si>
  <si>
    <r>
      <t xml:space="preserve">   </t>
    </r>
  </si>
  <si>
    <t xml:space="preserve"> D</t>
  </si>
  <si>
    <t xml:space="preserve"> B</t>
  </si>
  <si>
    <t xml:space="preserve"> A + B + C + D</t>
  </si>
  <si>
    <t xml:space="preserve">     </t>
  </si>
  <si>
    <t>(Domains @ $30ea + Hosting @ $80ea) =  $110.00</t>
  </si>
  <si>
    <t># of Accounts:</t>
  </si>
  <si>
    <t>1.  The Basic Food Ordering Online Package (bundle, avg.):</t>
  </si>
  <si>
    <t>2.  Food Ordering Online package Sales</t>
  </si>
  <si>
    <t xml:space="preserve"> 2a.  High-end Restaurants</t>
  </si>
  <si>
    <t xml:space="preserve"> 2c.  Pizza Restaurants *                       </t>
  </si>
  <si>
    <t xml:space="preserve"> 2d.  Caterers </t>
  </si>
  <si>
    <r>
      <t xml:space="preserve"> </t>
    </r>
    <r>
      <rPr>
        <b/>
        <sz val="12"/>
        <rFont val="Times New Roman"/>
        <family val="1"/>
      </rPr>
      <t xml:space="preserve">2e.  Gift Basket Sales </t>
    </r>
  </si>
  <si>
    <r>
      <t xml:space="preserve"> </t>
    </r>
    <r>
      <rPr>
        <b/>
        <sz val="12"/>
        <rFont val="Times New Roman"/>
        <family val="1"/>
      </rPr>
      <t>2f</t>
    </r>
    <r>
      <rPr>
        <sz val="12"/>
        <rFont val="Times New Roman"/>
        <family val="1"/>
      </rPr>
      <t xml:space="preserve">.   </t>
    </r>
    <r>
      <rPr>
        <b/>
        <sz val="12"/>
        <rFont val="Times New Roman"/>
        <family val="1"/>
      </rPr>
      <t xml:space="preserve">Chicken Wing Restaurants </t>
    </r>
    <r>
      <rPr>
        <sz val="12"/>
        <rFont val="Times New Roman"/>
        <family val="1"/>
      </rPr>
      <t>*</t>
    </r>
  </si>
  <si>
    <t xml:space="preserve">* Many of these restaurants sell both - (a discount will apply) </t>
  </si>
  <si>
    <t xml:space="preserve">       c. Pizza Restaurants  $1000 x 500 =                          $500,000.00</t>
  </si>
  <si>
    <r>
      <t xml:space="preserve">       e.  Gift Basket Shops:   $500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100=                           $50,000.00</t>
    </r>
  </si>
  <si>
    <r>
      <t xml:space="preserve">                </t>
    </r>
    <r>
      <rPr>
        <b/>
        <sz val="12"/>
        <rFont val="Times New Roman"/>
        <family val="1"/>
      </rPr>
      <t>Website (re)design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Subtotal:          </t>
    </r>
  </si>
  <si>
    <t xml:space="preserve">5.  Sale of Domain/Hosting Packages: </t>
  </si>
  <si>
    <t xml:space="preserve">     4.5% avg. x  $850.00/month = $38.25/month</t>
  </si>
  <si>
    <t xml:space="preserve">                       $38.25 x 12 months x 5700 locations =   </t>
  </si>
  <si>
    <t>3.  Website (re)Designs</t>
  </si>
  <si>
    <r>
      <t xml:space="preserve">       f.  Chicken Wing Restaurants  200 x $500 =           </t>
    </r>
    <r>
      <rPr>
        <u val="single"/>
        <sz val="12"/>
        <rFont val="Times New Roman"/>
        <family val="1"/>
      </rPr>
      <t xml:space="preserve">   $100,000.00</t>
    </r>
  </si>
  <si>
    <t xml:space="preserve">                                          </t>
  </si>
  <si>
    <t xml:space="preserve"> 2b.  Bakeries  </t>
  </si>
  <si>
    <r>
      <t xml:space="preserve">     </t>
    </r>
    <r>
      <rPr>
        <b/>
        <sz val="16"/>
        <rFont val="Times New Roman"/>
        <family val="1"/>
      </rPr>
      <t xml:space="preserve">  </t>
    </r>
  </si>
  <si>
    <r>
      <t>_                                       __Subtotal:</t>
    </r>
    <r>
      <rPr>
        <sz val="12"/>
        <rFont val="Times New Roman"/>
        <family val="1"/>
      </rPr>
      <t>_____________________________________________________________________</t>
    </r>
  </si>
  <si>
    <t xml:space="preserve"> C (non-commisioned)</t>
  </si>
  <si>
    <t xml:space="preserve">6.  Direct Cost of Sales </t>
  </si>
  <si>
    <t xml:space="preserve">x </t>
  </si>
  <si>
    <t xml:space="preserve">                           </t>
  </si>
  <si>
    <t xml:space="preserve">                      </t>
  </si>
  <si>
    <r>
      <t xml:space="preserve">   </t>
    </r>
    <r>
      <rPr>
        <b/>
        <sz val="12"/>
        <color indexed="10"/>
        <rFont val="Times New Roman"/>
        <family val="1"/>
      </rPr>
      <t>15%  x  $6,055,000.00  (</t>
    </r>
    <r>
      <rPr>
        <sz val="12"/>
        <color indexed="10"/>
        <rFont val="Times New Roman"/>
        <family val="1"/>
      </rPr>
      <t>from</t>
    </r>
    <r>
      <rPr>
        <b/>
        <sz val="12"/>
        <color indexed="10"/>
        <rFont val="Times New Roman"/>
        <family val="1"/>
      </rPr>
      <t xml:space="preserve"> A,B &amp; D </t>
    </r>
    <r>
      <rPr>
        <sz val="12"/>
        <color indexed="10"/>
        <rFont val="Times New Roman"/>
        <family val="1"/>
      </rPr>
      <t>above</t>
    </r>
    <r>
      <rPr>
        <b/>
        <sz val="12"/>
        <color indexed="10"/>
        <rFont val="Times New Roman"/>
        <family val="1"/>
      </rPr>
      <t xml:space="preserve">)        </t>
    </r>
  </si>
  <si>
    <r>
      <t xml:space="preserve">Commission:               </t>
    </r>
    <r>
      <rPr>
        <b/>
        <sz val="10"/>
        <rFont val="Arial"/>
        <family val="2"/>
      </rPr>
      <t>(% Payout)</t>
    </r>
  </si>
  <si>
    <t>G</t>
  </si>
  <si>
    <t>H</t>
  </si>
  <si>
    <r>
      <t xml:space="preserve">A+B+C+D - </t>
    </r>
    <r>
      <rPr>
        <b/>
        <sz val="14"/>
        <color indexed="10"/>
        <rFont val="Arial"/>
        <family val="2"/>
      </rPr>
      <t>G - H</t>
    </r>
    <r>
      <rPr>
        <b/>
        <sz val="14"/>
        <rFont val="Arial"/>
        <family val="2"/>
      </rPr>
      <t xml:space="preserve">  </t>
    </r>
  </si>
  <si>
    <r>
      <t>A+B+C+D</t>
    </r>
    <r>
      <rPr>
        <sz val="12"/>
        <rFont val="Arial"/>
        <family val="2"/>
      </rPr>
      <t xml:space="preserve"> </t>
    </r>
    <r>
      <rPr>
        <sz val="12"/>
        <color indexed="14"/>
        <rFont val="Arial"/>
        <family val="2"/>
      </rPr>
      <t>- G - H</t>
    </r>
    <r>
      <rPr>
        <sz val="12"/>
        <rFont val="Arial"/>
        <family val="2"/>
      </rPr>
      <t xml:space="preserve">  </t>
    </r>
  </si>
  <si>
    <t xml:space="preserve">(not incl.  Administrative Costs,          Gross Profit:  </t>
  </si>
  <si>
    <r>
      <t xml:space="preserve"> C </t>
    </r>
    <r>
      <rPr>
        <b/>
        <sz val="10"/>
        <rFont val="Arial"/>
        <family val="2"/>
      </rPr>
      <t xml:space="preserve"> (non-commisioned) </t>
    </r>
  </si>
  <si>
    <r>
      <t>4.   4</t>
    </r>
    <r>
      <rPr>
        <b/>
        <u val="single"/>
        <sz val="16"/>
        <rFont val="Times New Roman"/>
        <family val="1"/>
      </rPr>
      <t>% - 5% charged on all online Sales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>(Direct Income)</t>
    </r>
    <r>
      <rPr>
        <b/>
        <sz val="16"/>
        <rFont val="Times New Roman"/>
        <family val="1"/>
      </rPr>
      <t xml:space="preserve"> </t>
    </r>
  </si>
  <si>
    <r>
      <t xml:space="preserve">        (not incl. C-stores)                                                                                     </t>
    </r>
    <r>
      <rPr>
        <b/>
        <sz val="12"/>
        <rFont val="Times New Roman"/>
        <family val="1"/>
      </rPr>
      <t xml:space="preserve">       </t>
    </r>
  </si>
  <si>
    <t>Gross Profit</t>
  </si>
  <si>
    <r>
      <t xml:space="preserve">                       </t>
    </r>
    <r>
      <rPr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Min. Gross Profit (25%):  </t>
    </r>
  </si>
  <si>
    <r>
      <t xml:space="preserve">  </t>
    </r>
    <r>
      <rPr>
        <b/>
        <sz val="12"/>
        <color indexed="12"/>
        <rFont val="Arial"/>
        <family val="2"/>
      </rPr>
      <t>I</t>
    </r>
  </si>
  <si>
    <r>
      <t xml:space="preserve">  </t>
    </r>
    <r>
      <rPr>
        <b/>
        <sz val="16"/>
        <rFont val="Arial"/>
        <family val="2"/>
      </rPr>
      <t xml:space="preserve">I </t>
    </r>
  </si>
  <si>
    <r>
      <t xml:space="preserve">  </t>
    </r>
    <r>
      <rPr>
        <b/>
        <sz val="16"/>
        <color indexed="10"/>
        <rFont val="Times New Roman"/>
        <family val="1"/>
      </rPr>
      <t xml:space="preserve">                                                                                                </t>
    </r>
    <r>
      <rPr>
        <b/>
        <sz val="16"/>
        <rFont val="Times New Roman"/>
        <family val="1"/>
      </rPr>
      <t xml:space="preserve">Net Profit:  </t>
    </r>
  </si>
  <si>
    <t>J</t>
  </si>
  <si>
    <t>Expense</t>
  </si>
  <si>
    <r>
      <t xml:space="preserve">I - </t>
    </r>
    <r>
      <rPr>
        <b/>
        <sz val="16"/>
        <color indexed="10"/>
        <rFont val="Arial"/>
        <family val="2"/>
      </rPr>
      <t>J</t>
    </r>
  </si>
  <si>
    <r>
      <t xml:space="preserve">I </t>
    </r>
    <r>
      <rPr>
        <b/>
        <sz val="12"/>
        <rFont val="Arial"/>
        <family val="2"/>
      </rPr>
      <t xml:space="preserve">- </t>
    </r>
    <r>
      <rPr>
        <b/>
        <sz val="12"/>
        <color indexed="14"/>
        <rFont val="Arial"/>
        <family val="2"/>
      </rPr>
      <t>J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</si>
</sst>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&quot;$&quot;#,##0"/>
  </numFmts>
  <fonts count="74">
    <font>
      <sz val="10"/>
      <name val="Arial"/>
      <family val="0"/>
    </font>
    <font>
      <b/>
      <u val="single"/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22"/>
      <color indexed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1"/>
      <name val="Arial"/>
      <family val="2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16"/>
      <color indexed="11"/>
      <name val="Times New Roman"/>
      <family val="1"/>
    </font>
    <font>
      <b/>
      <sz val="16"/>
      <color indexed="8"/>
      <name val="Arial"/>
      <family val="0"/>
    </font>
    <font>
      <b/>
      <sz val="14"/>
      <color indexed="12"/>
      <name val="Arial"/>
      <family val="0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1"/>
      <name val="Times New Roman"/>
      <family val="1"/>
    </font>
    <font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26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u val="double"/>
      <sz val="16"/>
      <name val="Arial"/>
      <family val="0"/>
    </font>
    <font>
      <b/>
      <sz val="20"/>
      <color indexed="20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Arial"/>
      <family val="0"/>
    </font>
    <font>
      <sz val="10"/>
      <color indexed="20"/>
      <name val="Times New Roman"/>
      <family val="1"/>
    </font>
    <font>
      <b/>
      <sz val="10"/>
      <color indexed="20"/>
      <name val="Arial"/>
      <family val="2"/>
    </font>
    <font>
      <b/>
      <u val="single"/>
      <sz val="12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20"/>
      <name val="Times New Roman"/>
      <family val="1"/>
    </font>
    <font>
      <b/>
      <u val="single"/>
      <sz val="14"/>
      <color indexed="20"/>
      <name val="Times New Roman"/>
      <family val="1"/>
    </font>
    <font>
      <b/>
      <sz val="14"/>
      <color indexed="20"/>
      <name val="Arial"/>
      <family val="0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b/>
      <sz val="9"/>
      <color indexed="10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color indexed="12"/>
      <name val="Arial"/>
      <family val="2"/>
    </font>
    <font>
      <sz val="12"/>
      <name val="Arial"/>
      <family val="2"/>
    </font>
    <font>
      <b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b/>
      <sz val="11"/>
      <name val="Arial"/>
      <family val="0"/>
    </font>
    <font>
      <sz val="12"/>
      <color indexed="14"/>
      <name val="Arial"/>
      <family val="2"/>
    </font>
    <font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3" fontId="40" fillId="0" borderId="0" xfId="0" applyNumberFormat="1" applyFont="1" applyAlignment="1">
      <alignment/>
    </xf>
    <xf numFmtId="8" fontId="42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6" fillId="0" borderId="0" xfId="0" applyFont="1" applyAlignment="1">
      <alignment/>
    </xf>
    <xf numFmtId="166" fontId="40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6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6" fillId="0" borderId="0" xfId="0" applyFont="1" applyAlignment="1">
      <alignment/>
    </xf>
    <xf numFmtId="3" fontId="34" fillId="0" borderId="0" xfId="0" applyNumberFormat="1" applyFont="1" applyAlignment="1">
      <alignment/>
    </xf>
    <xf numFmtId="166" fontId="34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Alignment="1">
      <alignment/>
    </xf>
    <xf numFmtId="0" fontId="23" fillId="0" borderId="0" xfId="0" applyFont="1" applyAlignment="1">
      <alignment/>
    </xf>
    <xf numFmtId="0" fontId="58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62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4" fontId="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1" fillId="0" borderId="0" xfId="0" applyFont="1" applyAlignment="1">
      <alignment/>
    </xf>
    <xf numFmtId="164" fontId="71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44" fillId="0" borderId="0" xfId="0" applyFont="1" applyAlignment="1">
      <alignment/>
    </xf>
    <xf numFmtId="164" fontId="73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ome-expense10_no_monthl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">
          <cell r="D35">
            <v>615900</v>
          </cell>
          <cell r="E35">
            <v>162500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64">
      <selection activeCell="G87" sqref="G87"/>
    </sheetView>
  </sheetViews>
  <sheetFormatPr defaultColWidth="9.140625" defaultRowHeight="12.75"/>
  <cols>
    <col min="2" max="2" width="28.00390625" style="0" customWidth="1"/>
    <col min="3" max="3" width="28.28125" style="0" customWidth="1"/>
    <col min="4" max="4" width="18.421875" style="0" customWidth="1"/>
    <col min="5" max="6" width="21.57421875" style="0" customWidth="1"/>
    <col min="7" max="7" width="26.57421875" style="0" customWidth="1"/>
    <col min="8" max="8" width="2.00390625" style="0" customWidth="1"/>
    <col min="9" max="9" width="23.7109375" style="0" customWidth="1"/>
  </cols>
  <sheetData>
    <row r="1" ht="30">
      <c r="A1" s="1" t="s">
        <v>0</v>
      </c>
    </row>
    <row r="2" ht="15.75">
      <c r="A2" s="2" t="s">
        <v>101</v>
      </c>
    </row>
    <row r="3" ht="15.75">
      <c r="A3" s="2"/>
    </row>
    <row r="4" ht="20.25">
      <c r="A4" s="33" t="s">
        <v>116</v>
      </c>
    </row>
    <row r="5" ht="15.75">
      <c r="A5" s="2"/>
    </row>
    <row r="6" spans="1:4" ht="15.75">
      <c r="A6" s="2" t="s">
        <v>1</v>
      </c>
      <c r="D6" s="4">
        <v>400</v>
      </c>
    </row>
    <row r="7" spans="1:4" ht="15.75">
      <c r="A7" s="2" t="s">
        <v>2</v>
      </c>
      <c r="D7" s="4">
        <v>400</v>
      </c>
    </row>
    <row r="8" spans="1:4" ht="15.75">
      <c r="A8" s="2" t="s">
        <v>3</v>
      </c>
      <c r="D8" s="4">
        <v>100</v>
      </c>
    </row>
    <row r="9" spans="1:4" ht="15.75">
      <c r="A9" s="2" t="s">
        <v>4</v>
      </c>
      <c r="D9" s="4">
        <v>-50</v>
      </c>
    </row>
    <row r="10" ht="15.75">
      <c r="A10" s="2"/>
    </row>
    <row r="11" spans="1:5" ht="20.25">
      <c r="A11" s="5" t="s">
        <v>5</v>
      </c>
      <c r="D11" s="6">
        <f>SUM(D6:D9)</f>
        <v>850</v>
      </c>
      <c r="E11" t="s">
        <v>105</v>
      </c>
    </row>
    <row r="12" spans="1:4" ht="4.5" customHeight="1">
      <c r="A12" s="5"/>
      <c r="D12" s="6"/>
    </row>
    <row r="13" spans="1:4" ht="34.5" customHeight="1">
      <c r="A13" s="33" t="s">
        <v>117</v>
      </c>
      <c r="D13" s="6"/>
    </row>
    <row r="14" spans="2:6" ht="15" customHeight="1">
      <c r="B14" s="7"/>
      <c r="C14" s="7"/>
      <c r="D14" s="7"/>
      <c r="E14" s="7"/>
      <c r="F14" s="8" t="s">
        <v>6</v>
      </c>
    </row>
    <row r="15" spans="1:6" ht="20.25" customHeight="1">
      <c r="A15" s="2"/>
      <c r="E15" t="s">
        <v>103</v>
      </c>
      <c r="F15" s="11" t="s">
        <v>7</v>
      </c>
    </row>
    <row r="16" ht="4.5" customHeight="1">
      <c r="A16" s="2"/>
    </row>
    <row r="17" spans="1:7" ht="16.5" customHeight="1">
      <c r="A17" s="3" t="s">
        <v>118</v>
      </c>
      <c r="E17">
        <v>1000</v>
      </c>
      <c r="F17" s="4">
        <v>850</v>
      </c>
      <c r="G17" s="4">
        <f>PRODUCT(E17:F17)</f>
        <v>850000</v>
      </c>
    </row>
    <row r="18" spans="1:7" ht="10.5" customHeight="1">
      <c r="A18" s="3" t="s">
        <v>132</v>
      </c>
      <c r="G18" s="4"/>
    </row>
    <row r="19" spans="1:8" ht="19.5" customHeight="1">
      <c r="A19" s="81" t="s">
        <v>133</v>
      </c>
      <c r="E19">
        <v>1000</v>
      </c>
      <c r="F19" s="4">
        <v>850</v>
      </c>
      <c r="G19" s="4">
        <f>PRODUCT(E19:F19)</f>
        <v>850000</v>
      </c>
      <c r="H19" s="4"/>
    </row>
    <row r="20" ht="8.25" customHeight="1">
      <c r="A20" s="3" t="s">
        <v>77</v>
      </c>
    </row>
    <row r="21" spans="1:8" ht="21.75" customHeight="1">
      <c r="A21" s="3" t="s">
        <v>119</v>
      </c>
      <c r="E21">
        <v>2500</v>
      </c>
      <c r="F21" s="4">
        <v>850</v>
      </c>
      <c r="G21" s="4">
        <f>PRODUCT(E21:F21)</f>
        <v>2125000</v>
      </c>
      <c r="H21" s="4"/>
    </row>
    <row r="22" ht="7.5" customHeight="1">
      <c r="A22" s="2" t="s">
        <v>77</v>
      </c>
    </row>
    <row r="23" spans="1:8" ht="15.75" customHeight="1">
      <c r="A23" s="3" t="s">
        <v>120</v>
      </c>
      <c r="E23">
        <v>500</v>
      </c>
      <c r="F23" s="4">
        <v>850</v>
      </c>
      <c r="G23" s="4">
        <f>PRODUCT(E23:F23)</f>
        <v>425000</v>
      </c>
      <c r="H23" s="4"/>
    </row>
    <row r="24" ht="7.5" customHeight="1">
      <c r="A24" s="2"/>
    </row>
    <row r="25" spans="1:8" ht="21" customHeight="1">
      <c r="A25" s="2" t="s">
        <v>121</v>
      </c>
      <c r="E25">
        <v>200</v>
      </c>
      <c r="F25" s="4">
        <v>850</v>
      </c>
      <c r="G25" s="4">
        <f>PRODUCT(E25:F25)</f>
        <v>170000</v>
      </c>
      <c r="H25" s="4"/>
    </row>
    <row r="26" ht="6" customHeight="1">
      <c r="A26" s="2"/>
    </row>
    <row r="27" spans="1:8" ht="15.75">
      <c r="A27" s="2" t="s">
        <v>122</v>
      </c>
      <c r="E27">
        <v>500</v>
      </c>
      <c r="F27" s="4">
        <v>850</v>
      </c>
      <c r="G27" s="4">
        <f>PRODUCT(E27:F27)</f>
        <v>425000</v>
      </c>
      <c r="H27" s="4"/>
    </row>
    <row r="28" spans="1:8" ht="5.25" customHeight="1">
      <c r="A28" s="2"/>
      <c r="F28" s="4"/>
      <c r="G28" s="4"/>
      <c r="H28" s="4"/>
    </row>
    <row r="29" spans="1:8" ht="15.75">
      <c r="A29" s="2"/>
      <c r="D29" s="11" t="s">
        <v>60</v>
      </c>
      <c r="E29">
        <v>5700</v>
      </c>
      <c r="F29" s="4"/>
      <c r="G29" s="4"/>
      <c r="H29" s="4"/>
    </row>
    <row r="30" ht="15.75">
      <c r="A30" s="3" t="s">
        <v>8</v>
      </c>
    </row>
    <row r="31" ht="14.25" customHeight="1">
      <c r="A31" s="3" t="s">
        <v>123</v>
      </c>
    </row>
    <row r="32" spans="1:8" ht="14.25" customHeight="1">
      <c r="A32" s="18" t="s">
        <v>135</v>
      </c>
      <c r="D32" s="9"/>
      <c r="G32" s="10"/>
      <c r="H32" s="4"/>
    </row>
    <row r="33" spans="1:9" ht="20.25">
      <c r="A33" s="3" t="s">
        <v>9</v>
      </c>
      <c r="G33" s="34">
        <f>SUM(G17:G31)</f>
        <v>4845000</v>
      </c>
      <c r="H33" s="11"/>
      <c r="I33" s="15" t="s">
        <v>106</v>
      </c>
    </row>
    <row r="34" spans="1:9" ht="15.75">
      <c r="A34" s="3"/>
      <c r="F34" s="13" t="s">
        <v>51</v>
      </c>
      <c r="G34" s="14">
        <f>G33/4</f>
        <v>1211250</v>
      </c>
      <c r="H34" s="7"/>
      <c r="I34" s="7" t="s">
        <v>106</v>
      </c>
    </row>
    <row r="35" spans="1:2" ht="17.25" customHeight="1">
      <c r="A35" s="2"/>
      <c r="B35" s="12"/>
    </row>
    <row r="36" ht="3" customHeight="1">
      <c r="A36" s="2"/>
    </row>
    <row r="37" ht="20.25">
      <c r="A37" s="15" t="s">
        <v>130</v>
      </c>
    </row>
    <row r="39" ht="19.5" customHeight="1">
      <c r="A39" s="2" t="s">
        <v>10</v>
      </c>
    </row>
    <row r="40" spans="1:4" ht="15.75">
      <c r="A40" s="2" t="s">
        <v>11</v>
      </c>
      <c r="D40">
        <v>200000</v>
      </c>
    </row>
    <row r="41" spans="1:4" ht="15.75">
      <c r="A41" s="2" t="s">
        <v>12</v>
      </c>
      <c r="D41">
        <v>200000</v>
      </c>
    </row>
    <row r="42" spans="1:4" ht="15.75">
      <c r="A42" s="2" t="s">
        <v>124</v>
      </c>
      <c r="D42">
        <v>500000</v>
      </c>
    </row>
    <row r="43" spans="1:4" ht="15.75">
      <c r="A43" s="2" t="s">
        <v>13</v>
      </c>
      <c r="D43">
        <v>50000</v>
      </c>
    </row>
    <row r="44" spans="1:4" ht="15.75">
      <c r="A44" s="2" t="s">
        <v>125</v>
      </c>
      <c r="D44">
        <v>50000</v>
      </c>
    </row>
    <row r="45" spans="1:8" ht="15.75">
      <c r="A45" s="2" t="s">
        <v>131</v>
      </c>
      <c r="D45">
        <v>100000</v>
      </c>
      <c r="H45" s="4"/>
    </row>
    <row r="46" spans="1:9" ht="20.25">
      <c r="A46" s="2" t="s">
        <v>55</v>
      </c>
      <c r="C46" s="17">
        <v>1100000</v>
      </c>
      <c r="G46" s="17">
        <f>SUM(D40:D45)</f>
        <v>1100000</v>
      </c>
      <c r="I46" s="15" t="s">
        <v>104</v>
      </c>
    </row>
    <row r="47" spans="1:9" ht="15.75">
      <c r="A47" s="2" t="s">
        <v>126</v>
      </c>
      <c r="D47" s="7"/>
      <c r="E47" s="7"/>
      <c r="F47" s="13" t="s">
        <v>51</v>
      </c>
      <c r="G47" s="14">
        <f>G46/4</f>
        <v>275000</v>
      </c>
      <c r="I47" s="23" t="s">
        <v>111</v>
      </c>
    </row>
    <row r="48" spans="1:7" ht="15.75">
      <c r="A48" s="2"/>
      <c r="D48" s="7"/>
      <c r="E48" s="7"/>
      <c r="F48" s="7"/>
      <c r="G48" s="14"/>
    </row>
    <row r="49" spans="1:9" ht="20.25">
      <c r="A49" s="18"/>
      <c r="C49" s="7"/>
      <c r="D49" s="20"/>
      <c r="E49" s="21"/>
      <c r="F49" s="13"/>
      <c r="G49" s="14"/>
      <c r="H49" s="15"/>
      <c r="I49" s="23"/>
    </row>
    <row r="50" spans="1:8" ht="20.25">
      <c r="A50" s="33" t="s">
        <v>149</v>
      </c>
      <c r="G50" s="15"/>
      <c r="H50" s="15"/>
    </row>
    <row r="51" ht="15.75">
      <c r="A51" s="2" t="s">
        <v>128</v>
      </c>
    </row>
    <row r="52" spans="1:9" ht="20.25">
      <c r="A52" s="2" t="s">
        <v>129</v>
      </c>
      <c r="G52" s="22">
        <v>2616300</v>
      </c>
      <c r="H52" s="4"/>
      <c r="I52" s="15" t="s">
        <v>148</v>
      </c>
    </row>
    <row r="53" ht="15.75">
      <c r="A53" s="2" t="s">
        <v>55</v>
      </c>
    </row>
    <row r="54" spans="1:9" ht="15.75">
      <c r="A54" s="2"/>
      <c r="D54" s="23"/>
      <c r="E54" s="23"/>
      <c r="F54" s="13" t="s">
        <v>51</v>
      </c>
      <c r="G54" s="24">
        <f>G52/4</f>
        <v>654075</v>
      </c>
      <c r="H54" s="24"/>
      <c r="I54" s="23" t="s">
        <v>136</v>
      </c>
    </row>
    <row r="55" ht="5.25" customHeight="1">
      <c r="A55" s="2" t="s">
        <v>134</v>
      </c>
    </row>
    <row r="56" ht="15.75">
      <c r="A56" s="2"/>
    </row>
    <row r="57" spans="1:6" ht="15.75">
      <c r="A57" s="3"/>
      <c r="F57" t="s">
        <v>115</v>
      </c>
    </row>
    <row r="58" spans="1:9" ht="20.25">
      <c r="A58" s="33" t="s">
        <v>127</v>
      </c>
      <c r="E58" s="76">
        <v>110</v>
      </c>
      <c r="F58" s="35">
        <v>1000</v>
      </c>
      <c r="G58" s="25">
        <f>E58*F58</f>
        <v>110000</v>
      </c>
      <c r="H58" s="26"/>
      <c r="I58" t="s">
        <v>107</v>
      </c>
    </row>
    <row r="59" spans="1:2" ht="15.75">
      <c r="A59" s="3"/>
      <c r="B59" s="79" t="s">
        <v>114</v>
      </c>
    </row>
    <row r="60" spans="1:9" ht="15.75">
      <c r="A60" s="3"/>
      <c r="D60" s="7"/>
      <c r="E60" s="14">
        <v>110</v>
      </c>
      <c r="F60" s="78">
        <v>250</v>
      </c>
      <c r="G60" s="14">
        <f>E60*F60</f>
        <v>27500</v>
      </c>
      <c r="H60" s="14"/>
      <c r="I60" s="23" t="s">
        <v>110</v>
      </c>
    </row>
    <row r="61" spans="1:9" ht="15.75">
      <c r="A61" s="3"/>
      <c r="D61" s="7"/>
      <c r="E61" s="14"/>
      <c r="F61" s="78"/>
      <c r="G61" s="14"/>
      <c r="H61" s="14"/>
      <c r="I61" s="23"/>
    </row>
    <row r="62" spans="1:9" ht="20.25">
      <c r="A62" s="33"/>
      <c r="D62" s="15" t="s">
        <v>108</v>
      </c>
      <c r="F62" s="7"/>
      <c r="G62" s="27">
        <f>SUM(G33,G46,G52,G58)</f>
        <v>8671300</v>
      </c>
      <c r="H62" s="14"/>
      <c r="I62" s="15" t="s">
        <v>112</v>
      </c>
    </row>
    <row r="63" spans="1:9" ht="18.75">
      <c r="A63" s="18" t="s">
        <v>113</v>
      </c>
      <c r="D63" s="28"/>
      <c r="E63" s="7"/>
      <c r="F63" s="20" t="s">
        <v>51</v>
      </c>
      <c r="G63" s="29">
        <f>G62/4</f>
        <v>2167825</v>
      </c>
      <c r="H63" s="14"/>
      <c r="I63" s="77" t="s">
        <v>112</v>
      </c>
    </row>
    <row r="64" spans="1:6" ht="8.25" customHeight="1">
      <c r="A64" s="18" t="s">
        <v>109</v>
      </c>
      <c r="B64" s="15"/>
      <c r="F64" s="16"/>
    </row>
    <row r="65" spans="1:6" ht="24.75" customHeight="1">
      <c r="A65" s="18"/>
      <c r="D65" s="9" t="s">
        <v>142</v>
      </c>
      <c r="F65" s="82"/>
    </row>
    <row r="66" spans="1:7" ht="20.25">
      <c r="A66" s="80" t="s">
        <v>137</v>
      </c>
      <c r="E66" t="s">
        <v>138</v>
      </c>
      <c r="F66" t="s">
        <v>139</v>
      </c>
      <c r="G66" s="32"/>
    </row>
    <row r="67" ht="15.75">
      <c r="A67" s="2"/>
    </row>
    <row r="68" spans="1:7" ht="15.75">
      <c r="A68" s="2" t="s">
        <v>14</v>
      </c>
      <c r="G68" s="30"/>
    </row>
    <row r="69" spans="1:9" ht="20.25">
      <c r="A69" s="3" t="s">
        <v>141</v>
      </c>
      <c r="E69">
        <v>0.15</v>
      </c>
      <c r="F69" s="83">
        <f>SUM(G33,G46,G58)</f>
        <v>6055000</v>
      </c>
      <c r="G69" s="30">
        <f>E69*F69</f>
        <v>908250</v>
      </c>
      <c r="I69" s="63" t="s">
        <v>143</v>
      </c>
    </row>
    <row r="70" spans="1:9" ht="15.75">
      <c r="A70" s="3"/>
      <c r="D70" s="84" t="s">
        <v>51</v>
      </c>
      <c r="E70">
        <v>0.15</v>
      </c>
      <c r="F70" s="69">
        <f>SUM(G34,G47,G60)</f>
        <v>1513750</v>
      </c>
      <c r="G70" s="69">
        <f>E70*F70</f>
        <v>227062.5</v>
      </c>
      <c r="I70" s="85" t="s">
        <v>143</v>
      </c>
    </row>
    <row r="71" spans="1:7" ht="15.75">
      <c r="A71" s="3"/>
      <c r="F71" t="s">
        <v>140</v>
      </c>
      <c r="G71" s="32"/>
    </row>
    <row r="72" spans="1:8" ht="15.75">
      <c r="A72" s="3" t="s">
        <v>15</v>
      </c>
      <c r="H72" s="4"/>
    </row>
    <row r="73" spans="1:9" ht="20.25">
      <c r="A73" s="3" t="s">
        <v>16</v>
      </c>
      <c r="D73" s="17"/>
      <c r="E73" s="4">
        <v>0.2</v>
      </c>
      <c r="F73" s="32">
        <f>G46</f>
        <v>1100000</v>
      </c>
      <c r="G73" s="32">
        <f>E73*F73</f>
        <v>220000</v>
      </c>
      <c r="I73" s="63" t="s">
        <v>144</v>
      </c>
    </row>
    <row r="74" spans="1:9" ht="15.75">
      <c r="A74" s="31" t="s">
        <v>56</v>
      </c>
      <c r="D74" s="84" t="s">
        <v>51</v>
      </c>
      <c r="E74" s="4">
        <v>0.2</v>
      </c>
      <c r="F74" s="69">
        <f>G47</f>
        <v>275000</v>
      </c>
      <c r="G74" s="69">
        <f>E74*F74</f>
        <v>55000</v>
      </c>
      <c r="I74" s="84" t="s">
        <v>144</v>
      </c>
    </row>
    <row r="75" spans="1:9" ht="15.75">
      <c r="A75" s="31"/>
      <c r="E75" s="4"/>
      <c r="F75" s="69"/>
      <c r="G75" s="69"/>
      <c r="I75" s="84"/>
    </row>
    <row r="76" spans="1:7" ht="7.5" customHeight="1">
      <c r="A76" s="31"/>
      <c r="G76" s="30"/>
    </row>
    <row r="77" spans="1:9" ht="23.25" customHeight="1">
      <c r="A77" s="33" t="s">
        <v>17</v>
      </c>
      <c r="E77" s="15" t="s">
        <v>151</v>
      </c>
      <c r="F77" t="s">
        <v>154</v>
      </c>
      <c r="G77" s="25">
        <f>SUM(G62,-G69-G73)</f>
        <v>7543050</v>
      </c>
      <c r="H77" s="35"/>
      <c r="I77" s="9" t="s">
        <v>145</v>
      </c>
    </row>
    <row r="78" spans="1:9" ht="18">
      <c r="A78" s="3" t="s">
        <v>147</v>
      </c>
      <c r="D78" t="s">
        <v>152</v>
      </c>
      <c r="F78" t="s">
        <v>153</v>
      </c>
      <c r="G78" s="29">
        <f>SUM(G63,-G70-G74)</f>
        <v>1885762.5</v>
      </c>
      <c r="H78" s="35"/>
      <c r="I78" s="77" t="s">
        <v>146</v>
      </c>
    </row>
    <row r="79" spans="1:8" ht="15.75">
      <c r="A79" s="3" t="s">
        <v>150</v>
      </c>
      <c r="H79" s="35"/>
    </row>
    <row r="80" ht="15.75">
      <c r="A80" s="31"/>
    </row>
    <row r="81" spans="1:9" ht="20.25">
      <c r="A81" s="31" t="s">
        <v>155</v>
      </c>
      <c r="D81" s="63" t="s">
        <v>157</v>
      </c>
      <c r="E81" s="89" t="s">
        <v>19</v>
      </c>
      <c r="F81" s="13"/>
      <c r="G81" s="87">
        <f>('[1]Sheet1'!D35)</f>
        <v>615900</v>
      </c>
      <c r="I81" s="63" t="s">
        <v>156</v>
      </c>
    </row>
    <row r="82" spans="1:9" ht="15.75">
      <c r="A82" s="31"/>
      <c r="C82" s="38" t="s">
        <v>21</v>
      </c>
      <c r="D82" s="84" t="s">
        <v>157</v>
      </c>
      <c r="E82" s="39" t="s">
        <v>19</v>
      </c>
      <c r="G82" s="88">
        <f>('[1]Sheet1'!E35)</f>
        <v>162500</v>
      </c>
      <c r="I82" s="84" t="s">
        <v>94</v>
      </c>
    </row>
    <row r="83" spans="1:6" ht="20.25">
      <c r="A83" s="36"/>
      <c r="D83" t="s">
        <v>20</v>
      </c>
      <c r="F83" s="39"/>
    </row>
    <row r="84" spans="1:9" ht="20.25">
      <c r="A84" s="36"/>
      <c r="F84" s="39"/>
      <c r="I84" s="63"/>
    </row>
    <row r="85" spans="1:9" ht="5.25" customHeight="1">
      <c r="A85" s="36"/>
      <c r="F85" s="39"/>
      <c r="I85" s="63"/>
    </row>
    <row r="86" spans="1:9" ht="20.25">
      <c r="A86" s="36"/>
      <c r="D86" s="22" t="s">
        <v>22</v>
      </c>
      <c r="F86" s="39"/>
      <c r="G86" s="6">
        <f>G77-G81</f>
        <v>6927150</v>
      </c>
      <c r="I86" s="15" t="s">
        <v>158</v>
      </c>
    </row>
    <row r="87" spans="1:9" ht="18">
      <c r="A87" s="31"/>
      <c r="D87" s="60" t="s">
        <v>22</v>
      </c>
      <c r="E87" s="41"/>
      <c r="F87" s="22"/>
      <c r="G87" s="90">
        <f>G78-G82</f>
        <v>1723262.5</v>
      </c>
      <c r="H87" s="40"/>
      <c r="I87" s="20" t="s">
        <v>159</v>
      </c>
    </row>
    <row r="88" spans="1:7" ht="30">
      <c r="A88" s="37" t="s">
        <v>18</v>
      </c>
      <c r="G88" s="42"/>
    </row>
    <row r="91" spans="6:7" ht="12.75">
      <c r="F91" s="39"/>
      <c r="G91" s="38"/>
    </row>
    <row r="92" ht="26.25">
      <c r="B92" s="43"/>
    </row>
    <row r="93" spans="3:7" ht="12.75">
      <c r="C93" s="44"/>
      <c r="D93" s="44"/>
      <c r="E93" s="44"/>
      <c r="F93" s="44"/>
      <c r="G93" s="44"/>
    </row>
    <row r="94" spans="2:7" ht="12.75">
      <c r="B94" s="44"/>
      <c r="C94" s="44"/>
      <c r="D94" s="19"/>
      <c r="E94" s="44"/>
      <c r="F94" s="44"/>
      <c r="G94" s="44"/>
    </row>
    <row r="95" spans="2:8" ht="12.75">
      <c r="B95" s="44"/>
      <c r="C95" s="44"/>
      <c r="D95" s="44"/>
      <c r="E95" s="47" t="s">
        <v>25</v>
      </c>
      <c r="F95" s="47" t="s">
        <v>26</v>
      </c>
      <c r="G95" s="44"/>
      <c r="H95" s="44"/>
    </row>
    <row r="96" spans="2:8" ht="12.75">
      <c r="B96" s="44"/>
      <c r="C96" s="44"/>
      <c r="D96" s="44"/>
      <c r="E96" s="44"/>
      <c r="F96" s="44"/>
      <c r="G96" s="61"/>
      <c r="H96" s="44"/>
    </row>
    <row r="97" spans="2:8" ht="12.75">
      <c r="B97" s="44"/>
      <c r="C97" s="44"/>
      <c r="D97" s="44"/>
      <c r="E97" s="44">
        <v>1000</v>
      </c>
      <c r="F97" s="44">
        <v>450</v>
      </c>
      <c r="G97" s="61">
        <f aca="true" t="shared" si="0" ref="G97:G102">PRODUCT(E97,F97)</f>
        <v>450000</v>
      </c>
      <c r="H97" s="44"/>
    </row>
    <row r="98" spans="1:8" ht="20.25">
      <c r="A98" s="86" t="s">
        <v>23</v>
      </c>
      <c r="B98" s="44"/>
      <c r="C98" s="44"/>
      <c r="D98" s="44"/>
      <c r="E98" s="44">
        <v>1000</v>
      </c>
      <c r="F98" s="44">
        <v>450</v>
      </c>
      <c r="G98" s="61">
        <f t="shared" si="0"/>
        <v>450000</v>
      </c>
      <c r="H98" s="44"/>
    </row>
    <row r="99" spans="1:8" ht="12.75">
      <c r="A99" s="45" t="s">
        <v>24</v>
      </c>
      <c r="B99" s="44"/>
      <c r="C99" s="44"/>
      <c r="D99" s="44"/>
      <c r="E99" s="44">
        <v>2500</v>
      </c>
      <c r="F99" s="44">
        <v>450</v>
      </c>
      <c r="G99" s="61">
        <f t="shared" si="0"/>
        <v>1125000</v>
      </c>
      <c r="H99" s="49"/>
    </row>
    <row r="100" spans="1:8" ht="15.75">
      <c r="A100" s="46" t="s">
        <v>8</v>
      </c>
      <c r="B100" s="44"/>
      <c r="C100" s="44"/>
      <c r="D100" s="44"/>
      <c r="E100" s="44">
        <v>500</v>
      </c>
      <c r="F100" s="44">
        <v>450</v>
      </c>
      <c r="G100" s="61">
        <f t="shared" si="0"/>
        <v>225000</v>
      </c>
      <c r="H100" s="49"/>
    </row>
    <row r="101" spans="1:8" ht="15.75">
      <c r="A101" s="48" t="s">
        <v>27</v>
      </c>
      <c r="B101" s="44"/>
      <c r="C101" s="44"/>
      <c r="D101" s="44"/>
      <c r="E101" s="44">
        <v>200</v>
      </c>
      <c r="F101" s="44">
        <v>450</v>
      </c>
      <c r="G101" s="61">
        <f t="shared" si="0"/>
        <v>90000</v>
      </c>
      <c r="H101" s="49"/>
    </row>
    <row r="102" spans="1:8" ht="15.75">
      <c r="A102" s="46" t="s">
        <v>28</v>
      </c>
      <c r="B102" s="44"/>
      <c r="C102" s="44"/>
      <c r="D102" s="44"/>
      <c r="E102" s="44">
        <v>500</v>
      </c>
      <c r="F102" s="44">
        <v>450</v>
      </c>
      <c r="G102" s="61">
        <f t="shared" si="0"/>
        <v>225000</v>
      </c>
      <c r="H102" s="49"/>
    </row>
    <row r="103" spans="1:8" ht="15.75">
      <c r="A103" s="46" t="s">
        <v>29</v>
      </c>
      <c r="B103" s="44"/>
      <c r="C103" s="44"/>
      <c r="D103" s="44"/>
      <c r="E103" s="44"/>
      <c r="F103" s="44"/>
      <c r="G103" s="61">
        <v>70000</v>
      </c>
      <c r="H103" s="49"/>
    </row>
    <row r="104" spans="1:8" ht="15.75">
      <c r="A104" s="46" t="s">
        <v>30</v>
      </c>
      <c r="B104" s="44"/>
      <c r="C104" s="44"/>
      <c r="D104" s="44"/>
      <c r="E104" s="44"/>
      <c r="F104" s="44"/>
      <c r="G104" s="49"/>
      <c r="H104" s="49"/>
    </row>
    <row r="105" spans="1:8" ht="33.75" customHeight="1">
      <c r="A105" s="46" t="s">
        <v>31</v>
      </c>
      <c r="B105" s="44"/>
      <c r="C105" s="44"/>
      <c r="D105" s="50"/>
      <c r="E105" s="44"/>
      <c r="F105" s="44"/>
      <c r="G105" s="51">
        <f>SUM(G97:G103)</f>
        <v>2635000</v>
      </c>
      <c r="H105" s="49"/>
    </row>
    <row r="106" spans="1:8" ht="15.75">
      <c r="A106" s="46" t="s">
        <v>32</v>
      </c>
      <c r="B106" s="44"/>
      <c r="C106" s="44"/>
      <c r="D106" s="44"/>
      <c r="E106" s="44"/>
      <c r="F106" s="44"/>
      <c r="G106" s="44"/>
      <c r="H106" s="44"/>
    </row>
    <row r="107" spans="1:8" ht="15.75">
      <c r="A107" s="46" t="s">
        <v>33</v>
      </c>
      <c r="B107" s="44"/>
      <c r="C107" s="44"/>
      <c r="D107" s="44"/>
      <c r="E107" s="44"/>
      <c r="F107" s="44"/>
      <c r="G107" s="44"/>
      <c r="H107" s="51"/>
    </row>
    <row r="108" spans="1:8" ht="20.25">
      <c r="A108" s="46" t="s">
        <v>34</v>
      </c>
      <c r="B108" s="44"/>
      <c r="C108" s="44"/>
      <c r="D108" s="44"/>
      <c r="E108" s="44"/>
      <c r="F108" s="44"/>
      <c r="G108" s="51">
        <v>1170000</v>
      </c>
      <c r="H108" s="44"/>
    </row>
    <row r="109" spans="1:8" ht="15.75">
      <c r="A109" s="46" t="s">
        <v>55</v>
      </c>
      <c r="B109" s="44"/>
      <c r="C109" s="44"/>
      <c r="D109" s="44"/>
      <c r="E109" s="44"/>
      <c r="F109" s="44"/>
      <c r="G109" s="44"/>
      <c r="H109" s="44"/>
    </row>
    <row r="110" spans="1:8" ht="18">
      <c r="A110" s="48" t="s">
        <v>52</v>
      </c>
      <c r="B110" s="44"/>
      <c r="C110" s="44"/>
      <c r="D110" s="44"/>
      <c r="E110" s="44"/>
      <c r="F110" s="44"/>
      <c r="G110" s="54">
        <f>SUM(G105,G108)</f>
        <v>3805000</v>
      </c>
      <c r="H110" s="53"/>
    </row>
    <row r="111" spans="1:8" ht="22.5">
      <c r="A111" s="52" t="s">
        <v>35</v>
      </c>
      <c r="B111" s="44"/>
      <c r="C111" s="44"/>
      <c r="D111" s="44"/>
      <c r="E111" s="44"/>
      <c r="F111" s="44"/>
      <c r="G111" s="44"/>
      <c r="H111" s="44"/>
    </row>
    <row r="112" spans="1:8" ht="15.75">
      <c r="A112" s="46" t="s">
        <v>36</v>
      </c>
      <c r="B112" s="44"/>
      <c r="C112" s="44"/>
      <c r="D112" s="44"/>
      <c r="E112" s="44"/>
      <c r="F112" s="44"/>
      <c r="G112" s="44"/>
      <c r="H112" s="51"/>
    </row>
    <row r="113" spans="1:8" ht="18">
      <c r="A113" s="46" t="s">
        <v>37</v>
      </c>
      <c r="B113" s="44"/>
      <c r="G113" s="25"/>
      <c r="H113" s="44"/>
    </row>
    <row r="114" spans="1:8" ht="15.75">
      <c r="A114" s="46" t="s">
        <v>55</v>
      </c>
      <c r="H114" s="44"/>
    </row>
    <row r="115" spans="1:8" ht="15.75">
      <c r="A115" s="48" t="s">
        <v>38</v>
      </c>
      <c r="H115" s="35"/>
    </row>
    <row r="116" spans="1:7" ht="12.75">
      <c r="A116" s="44"/>
      <c r="G116" s="4">
        <v>90000</v>
      </c>
    </row>
    <row r="117" spans="1:7" ht="12.75">
      <c r="A117" s="44"/>
      <c r="G117" s="4"/>
    </row>
    <row r="118" spans="1:7" ht="15.75">
      <c r="A118" s="31"/>
      <c r="G118" s="4">
        <v>500000</v>
      </c>
    </row>
    <row r="119" spans="1:7" ht="25.5">
      <c r="A119" s="18" t="s">
        <v>102</v>
      </c>
      <c r="G119" s="57">
        <v>-75000</v>
      </c>
    </row>
    <row r="120" spans="1:7" ht="15.75">
      <c r="A120" s="2" t="s">
        <v>39</v>
      </c>
      <c r="G120" s="30">
        <v>-33000</v>
      </c>
    </row>
    <row r="121" spans="1:7" ht="15.75">
      <c r="A121" s="2" t="s">
        <v>40</v>
      </c>
      <c r="G121" s="11" t="s">
        <v>45</v>
      </c>
    </row>
    <row r="122" spans="1:7" ht="20.25">
      <c r="A122" s="55"/>
      <c r="E122" s="15" t="s">
        <v>47</v>
      </c>
      <c r="F122" s="11" t="s">
        <v>53</v>
      </c>
      <c r="G122" s="25">
        <f>SUM(G110:G120)</f>
        <v>4287000</v>
      </c>
    </row>
    <row r="123" spans="1:7" ht="15.75">
      <c r="A123" s="56" t="s">
        <v>41</v>
      </c>
      <c r="C123" s="59"/>
      <c r="D123" s="59"/>
      <c r="E123" t="s">
        <v>54</v>
      </c>
      <c r="F123" s="23"/>
      <c r="G123" s="60" t="e">
        <f>PRODUCT(G122,#REF!)</f>
        <v>#REF!</v>
      </c>
    </row>
    <row r="124" spans="1:7" ht="15.75">
      <c r="A124" s="3" t="s">
        <v>42</v>
      </c>
      <c r="B124" s="59"/>
      <c r="G124" t="s">
        <v>50</v>
      </c>
    </row>
    <row r="125" ht="15.75">
      <c r="A125" s="31" t="s">
        <v>43</v>
      </c>
    </row>
    <row r="126" ht="33">
      <c r="A126" s="33" t="s">
        <v>44</v>
      </c>
    </row>
    <row r="127" ht="15.75">
      <c r="A127" s="3" t="s">
        <v>46</v>
      </c>
    </row>
    <row r="128" ht="7.5" customHeight="1">
      <c r="A128" s="58" t="s">
        <v>48</v>
      </c>
    </row>
    <row r="129" ht="12.75">
      <c r="A129" s="58" t="s">
        <v>49</v>
      </c>
    </row>
    <row r="130" ht="15.75">
      <c r="A130" s="31"/>
    </row>
    <row r="133" ht="5.25" customHeight="1"/>
    <row r="145" ht="27.75" customHeight="1"/>
  </sheetData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8">
      <selection activeCell="G39" sqref="G39"/>
    </sheetView>
  </sheetViews>
  <sheetFormatPr defaultColWidth="9.140625" defaultRowHeight="12.75"/>
  <cols>
    <col min="1" max="1" width="19.28125" style="0" customWidth="1"/>
    <col min="4" max="4" width="18.140625" style="0" customWidth="1"/>
    <col min="5" max="5" width="16.57421875" style="0" customWidth="1"/>
  </cols>
  <sheetData>
    <row r="1" ht="26.25">
      <c r="B1" s="62" t="s">
        <v>57</v>
      </c>
    </row>
    <row r="2" spans="1:5" ht="20.25">
      <c r="A2" s="63" t="s">
        <v>58</v>
      </c>
      <c r="C2" t="s">
        <v>59</v>
      </c>
      <c r="D2" t="s">
        <v>60</v>
      </c>
      <c r="E2" s="40" t="s">
        <v>61</v>
      </c>
    </row>
    <row r="3" spans="1:5" ht="12.75">
      <c r="A3" s="11"/>
      <c r="E3" s="40"/>
    </row>
    <row r="4" ht="12.75">
      <c r="E4" s="40"/>
    </row>
    <row r="5" spans="1:6" ht="12.75">
      <c r="A5" s="64" t="s">
        <v>62</v>
      </c>
      <c r="B5" s="64">
        <v>30000</v>
      </c>
      <c r="C5" s="64">
        <v>5</v>
      </c>
      <c r="D5" s="64">
        <v>150000</v>
      </c>
      <c r="E5" s="65">
        <v>30000</v>
      </c>
      <c r="F5" t="s">
        <v>63</v>
      </c>
    </row>
    <row r="6" spans="1:6" ht="12.75">
      <c r="A6" s="64" t="s">
        <v>64</v>
      </c>
      <c r="B6" s="64">
        <v>40000</v>
      </c>
      <c r="C6" s="64">
        <v>1</v>
      </c>
      <c r="D6" s="64">
        <v>40000</v>
      </c>
      <c r="E6" s="65">
        <v>10000</v>
      </c>
      <c r="F6" t="s">
        <v>65</v>
      </c>
    </row>
    <row r="7" spans="1:6" ht="12.75">
      <c r="A7" s="64" t="s">
        <v>66</v>
      </c>
      <c r="B7" s="64">
        <v>40000</v>
      </c>
      <c r="C7" s="64">
        <v>1</v>
      </c>
      <c r="D7" s="64">
        <v>40000</v>
      </c>
      <c r="E7" s="40">
        <v>5000</v>
      </c>
      <c r="F7" t="s">
        <v>65</v>
      </c>
    </row>
    <row r="8" spans="1:6" ht="12.75">
      <c r="A8" s="64" t="s">
        <v>67</v>
      </c>
      <c r="B8" s="64">
        <v>20000</v>
      </c>
      <c r="C8" s="64">
        <v>1</v>
      </c>
      <c r="D8" s="64">
        <v>20000</v>
      </c>
      <c r="E8" s="40">
        <v>1000</v>
      </c>
      <c r="F8" t="s">
        <v>68</v>
      </c>
    </row>
    <row r="9" spans="1:5" ht="12.75">
      <c r="A9" s="64" t="s">
        <v>69</v>
      </c>
      <c r="B9" s="64">
        <v>20000</v>
      </c>
      <c r="C9" s="64">
        <v>1</v>
      </c>
      <c r="D9" s="64">
        <v>20000</v>
      </c>
      <c r="E9" s="65">
        <v>10000</v>
      </c>
    </row>
    <row r="10" spans="1:5" ht="12.75">
      <c r="A10" s="64" t="s">
        <v>70</v>
      </c>
      <c r="B10" s="64">
        <v>40000</v>
      </c>
      <c r="C10" s="64">
        <v>2</v>
      </c>
      <c r="D10" s="64">
        <v>80000</v>
      </c>
      <c r="E10" s="65">
        <v>20000</v>
      </c>
    </row>
    <row r="11" spans="1:5" ht="12.75">
      <c r="A11" s="64" t="s">
        <v>71</v>
      </c>
      <c r="B11" s="64">
        <v>20000</v>
      </c>
      <c r="C11" s="64">
        <v>3</v>
      </c>
      <c r="D11" s="64">
        <v>60000</v>
      </c>
      <c r="E11" s="65">
        <v>15000</v>
      </c>
    </row>
    <row r="12" spans="1:5" ht="12.75">
      <c r="A12" s="64" t="s">
        <v>72</v>
      </c>
      <c r="B12" s="64">
        <v>50000</v>
      </c>
      <c r="C12" s="64">
        <v>1</v>
      </c>
      <c r="D12" s="64">
        <v>50000</v>
      </c>
      <c r="E12" s="65">
        <v>40000</v>
      </c>
    </row>
    <row r="13" spans="1:5" ht="12.75">
      <c r="A13" s="64" t="s">
        <v>73</v>
      </c>
      <c r="B13" s="64">
        <v>20000</v>
      </c>
      <c r="C13" s="64">
        <v>1</v>
      </c>
      <c r="D13" s="64">
        <v>20000</v>
      </c>
      <c r="E13" s="40">
        <v>0</v>
      </c>
    </row>
    <row r="14" spans="1:5" ht="12.75">
      <c r="A14" s="64" t="s">
        <v>74</v>
      </c>
      <c r="B14" s="64">
        <v>30000</v>
      </c>
      <c r="C14" s="64"/>
      <c r="D14" s="64">
        <v>30000</v>
      </c>
      <c r="E14" s="65">
        <v>5000</v>
      </c>
    </row>
    <row r="15" spans="1:5" ht="12.75">
      <c r="A15" s="64" t="s">
        <v>75</v>
      </c>
      <c r="B15" s="64">
        <v>20000</v>
      </c>
      <c r="C15" s="64"/>
      <c r="D15" s="64">
        <v>20000</v>
      </c>
      <c r="E15" s="65">
        <v>5000</v>
      </c>
    </row>
    <row r="16" spans="1:5" ht="12.75">
      <c r="A16" s="64"/>
      <c r="B16" s="64"/>
      <c r="C16" s="64"/>
      <c r="D16" s="64"/>
      <c r="E16" s="65"/>
    </row>
    <row r="17" spans="1:5" ht="18">
      <c r="A17" t="s">
        <v>76</v>
      </c>
      <c r="B17" s="64"/>
      <c r="C17" s="64"/>
      <c r="D17" s="30">
        <f>SUM(D5:D15)</f>
        <v>530000</v>
      </c>
      <c r="E17" s="66">
        <f>SUM(E5:E15)</f>
        <v>141000</v>
      </c>
    </row>
    <row r="18" spans="2:7" ht="20.25">
      <c r="B18" s="64"/>
      <c r="C18" s="64" t="s">
        <v>77</v>
      </c>
      <c r="D18" s="30" t="s">
        <v>78</v>
      </c>
      <c r="E18" s="66" t="s">
        <v>79</v>
      </c>
      <c r="F18" s="40" t="s">
        <v>99</v>
      </c>
      <c r="G18" s="40"/>
    </row>
    <row r="19" spans="1:7" ht="20.25">
      <c r="A19" s="63" t="s">
        <v>80</v>
      </c>
      <c r="B19" s="64"/>
      <c r="C19" s="64"/>
      <c r="D19" s="64" t="s">
        <v>81</v>
      </c>
      <c r="E19" s="40" t="s">
        <v>82</v>
      </c>
      <c r="F19" s="40" t="s">
        <v>100</v>
      </c>
      <c r="G19" s="40"/>
    </row>
    <row r="20" spans="1:7" ht="12.75">
      <c r="A20" s="64"/>
      <c r="B20" s="64"/>
      <c r="C20" s="64"/>
      <c r="D20" s="67"/>
      <c r="E20" s="68"/>
      <c r="F20" s="67"/>
      <c r="G20" s="67"/>
    </row>
    <row r="21" spans="1:7" ht="12.75">
      <c r="A21" s="64" t="s">
        <v>83</v>
      </c>
      <c r="B21" s="64"/>
      <c r="C21" s="64"/>
      <c r="D21" s="30">
        <v>14400</v>
      </c>
      <c r="E21" s="69">
        <v>2000</v>
      </c>
      <c r="F21" s="30"/>
      <c r="G21" s="30"/>
    </row>
    <row r="22" spans="1:7" ht="12.75">
      <c r="A22" s="64" t="s">
        <v>84</v>
      </c>
      <c r="B22" s="64"/>
      <c r="C22" s="64"/>
      <c r="D22" s="30">
        <v>10000</v>
      </c>
      <c r="E22" s="69">
        <v>1000</v>
      </c>
      <c r="F22" s="30"/>
      <c r="G22" s="30"/>
    </row>
    <row r="23" spans="1:7" ht="12.75">
      <c r="A23" s="64" t="s">
        <v>85</v>
      </c>
      <c r="B23" s="64"/>
      <c r="C23" s="64"/>
      <c r="D23" s="30">
        <v>3000</v>
      </c>
      <c r="E23" s="69">
        <v>1500</v>
      </c>
      <c r="F23" s="30"/>
      <c r="G23" s="30"/>
    </row>
    <row r="24" spans="1:7" ht="12.75">
      <c r="A24" s="64" t="s">
        <v>86</v>
      </c>
      <c r="B24" s="64"/>
      <c r="C24" s="64"/>
      <c r="D24" s="30">
        <v>1500</v>
      </c>
      <c r="E24" s="69">
        <v>500</v>
      </c>
      <c r="F24" s="30"/>
      <c r="G24" s="30"/>
    </row>
    <row r="25" spans="1:7" ht="12.75">
      <c r="A25" s="64" t="s">
        <v>87</v>
      </c>
      <c r="B25" s="64"/>
      <c r="C25" s="64"/>
      <c r="D25" s="30">
        <v>3000</v>
      </c>
      <c r="E25" s="69">
        <v>1000</v>
      </c>
      <c r="F25" s="30"/>
      <c r="G25" s="30"/>
    </row>
    <row r="26" spans="1:7" ht="12.75">
      <c r="A26" s="64" t="s">
        <v>88</v>
      </c>
      <c r="B26" s="64"/>
      <c r="C26" s="64"/>
      <c r="D26" s="30">
        <v>1000</v>
      </c>
      <c r="E26" s="69">
        <v>500</v>
      </c>
      <c r="F26" s="30"/>
      <c r="G26" s="30"/>
    </row>
    <row r="27" spans="1:7" ht="12.75">
      <c r="A27" s="64" t="s">
        <v>89</v>
      </c>
      <c r="B27" s="64"/>
      <c r="C27" s="64"/>
      <c r="D27" s="30">
        <v>10000</v>
      </c>
      <c r="E27" s="69">
        <v>2000</v>
      </c>
      <c r="F27" s="30"/>
      <c r="G27" s="30"/>
    </row>
    <row r="28" spans="1:7" ht="12.75">
      <c r="A28" s="64" t="s">
        <v>90</v>
      </c>
      <c r="B28" s="64"/>
      <c r="C28" s="64"/>
      <c r="D28" s="30">
        <v>3000</v>
      </c>
      <c r="E28" s="69">
        <v>1000</v>
      </c>
      <c r="F28" s="30"/>
      <c r="G28" s="30"/>
    </row>
    <row r="29" spans="1:7" ht="12.75">
      <c r="A29" s="64" t="s">
        <v>91</v>
      </c>
      <c r="B29" s="64"/>
      <c r="C29" s="64"/>
      <c r="D29" s="30">
        <v>30000</v>
      </c>
      <c r="E29" s="69">
        <v>10000</v>
      </c>
      <c r="F29" s="30"/>
      <c r="G29" s="30"/>
    </row>
    <row r="30" spans="1:7" ht="12.75">
      <c r="A30" s="64" t="s">
        <v>75</v>
      </c>
      <c r="B30" s="64"/>
      <c r="C30" s="64"/>
      <c r="D30" s="30">
        <v>10000</v>
      </c>
      <c r="E30" s="69">
        <v>2000</v>
      </c>
      <c r="F30" s="30"/>
      <c r="G30" s="30"/>
    </row>
    <row r="31" spans="1:7" ht="12.75">
      <c r="A31" s="64"/>
      <c r="B31" s="64"/>
      <c r="C31" s="64"/>
      <c r="D31" s="30"/>
      <c r="E31" s="69"/>
      <c r="F31" s="30"/>
      <c r="G31" s="30"/>
    </row>
    <row r="32" spans="1:7" ht="18">
      <c r="A32" s="64" t="s">
        <v>92</v>
      </c>
      <c r="B32" s="64"/>
      <c r="C32" s="70" t="s">
        <v>93</v>
      </c>
      <c r="D32" s="30">
        <f>SUM(D21:D30)</f>
        <v>85900</v>
      </c>
      <c r="E32" s="69">
        <f>SUM(E21:E30)</f>
        <v>21500</v>
      </c>
      <c r="F32" s="71" t="s">
        <v>94</v>
      </c>
      <c r="G32" s="64"/>
    </row>
    <row r="33" spans="1:7" ht="12.75">
      <c r="A33" s="64"/>
      <c r="B33" s="64"/>
      <c r="C33" s="64"/>
      <c r="D33" s="30"/>
      <c r="E33" s="69"/>
      <c r="F33" s="64"/>
      <c r="G33" s="64"/>
    </row>
    <row r="34" spans="1:7" ht="20.25">
      <c r="A34" s="70" t="s">
        <v>95</v>
      </c>
      <c r="B34" s="64"/>
      <c r="C34" s="70" t="s">
        <v>96</v>
      </c>
      <c r="D34" s="72">
        <f>SUM(D17,D32)</f>
        <v>615900</v>
      </c>
      <c r="E34" s="73">
        <f>SUM(E17,E32)</f>
        <v>162500</v>
      </c>
      <c r="F34" s="71" t="s">
        <v>97</v>
      </c>
      <c r="G34" s="64"/>
    </row>
    <row r="35" spans="1:7" ht="12.75">
      <c r="A35" s="64"/>
      <c r="B35" s="64"/>
      <c r="C35" s="64"/>
      <c r="D35" s="64"/>
      <c r="E35" s="40" t="s">
        <v>98</v>
      </c>
      <c r="F35" s="64"/>
      <c r="G35" s="64"/>
    </row>
    <row r="36" spans="1:7" ht="15.75">
      <c r="A36" s="64"/>
      <c r="B36" s="64"/>
      <c r="C36" s="64"/>
      <c r="D36" s="74"/>
      <c r="E36" s="75"/>
      <c r="F36" s="41"/>
      <c r="G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2001Co</cp:lastModifiedBy>
  <cp:lastPrinted>2017-12-08T18:09:03Z</cp:lastPrinted>
  <dcterms:created xsi:type="dcterms:W3CDTF">2017-12-08T17:28:12Z</dcterms:created>
  <dcterms:modified xsi:type="dcterms:W3CDTF">2019-01-20T23:57:17Z</dcterms:modified>
  <cp:category/>
  <cp:version/>
  <cp:contentType/>
  <cp:contentStatus/>
</cp:coreProperties>
</file>